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mc:AlternateContent xmlns:mc="http://schemas.openxmlformats.org/markup-compatibility/2006">
    <mc:Choice Requires="x15">
      <x15ac:absPath xmlns:x15ac="http://schemas.microsoft.com/office/spreadsheetml/2010/11/ac" url="https://akershusfylke.sharepoint.com/sites/BiogassOslofjord-PKKM/Shared Documents/General/Beregninger og nøkkelinfo/"/>
    </mc:Choice>
  </mc:AlternateContent>
  <xr:revisionPtr revIDLastSave="575" documentId="8_{3DD8CD62-ACFD-4C3D-A070-CD05CC5F4736}" xr6:coauthVersionLast="47" xr6:coauthVersionMax="47" xr10:uidLastSave="{97E13C55-D5E9-406B-B97B-42BEE147F14F}"/>
  <bookViews>
    <workbookView xWindow="-28920" yWindow="-120" windowWidth="29040" windowHeight="15720" xr2:uid="{00000000-000D-0000-FFFF-FFFF00000000}"/>
  </bookViews>
  <sheets>
    <sheet name="Biogass" sheetId="11" r:id="rId1"/>
    <sheet name="Hjelp til mengdeberegninger" sheetId="1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11" l="1"/>
  <c r="I19" i="11"/>
  <c r="F12" i="13"/>
  <c r="F9" i="13"/>
  <c r="G25" i="13"/>
  <c r="J16" i="11"/>
  <c r="I16" i="11"/>
  <c r="F10" i="13"/>
  <c r="J14" i="11"/>
  <c r="J13" i="11"/>
  <c r="J15" i="11"/>
  <c r="J17" i="11"/>
  <c r="J18" i="11"/>
  <c r="I18" i="11"/>
  <c r="I13" i="11"/>
  <c r="I14" i="11"/>
  <c r="I15" i="11"/>
  <c r="I17" i="11"/>
  <c r="B25" i="13"/>
  <c r="F11" i="13"/>
  <c r="C12" i="13"/>
  <c r="J12" i="11" s="1"/>
  <c r="C13" i="13"/>
  <c r="F13" i="13" s="1"/>
  <c r="J11" i="11" l="1"/>
  <c r="I11" i="11"/>
  <c r="J10" i="11"/>
  <c r="I12" i="11"/>
  <c r="I10" i="11"/>
  <c r="G26" i="13"/>
  <c r="F14" i="13"/>
  <c r="J20" i="11" l="1"/>
  <c r="I2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Tord PRL Araldsen</author>
    <author>tc={04FADFC3-AA2B-4271-8BD2-1B07A58BADD2}</author>
    <author>tc={3E282763-1C67-4A4E-A2EB-5EA3E9D30632}</author>
    <author>Tord Peder Rafael Luna Araldsen</author>
  </authors>
  <commentList>
    <comment ref="D7" authorId="0" shapeId="0" xr:uid="{6ACA53C0-A9B7-4FF2-BA06-BC32ADF5C9D7}">
      <text>
        <r>
          <rPr>
            <b/>
            <sz val="9"/>
            <color indexed="81"/>
            <rFont val="Tahoma"/>
            <family val="2"/>
          </rPr>
          <t>Tord PRL Araldsen:</t>
        </r>
        <r>
          <rPr>
            <sz val="9"/>
            <color indexed="81"/>
            <rFont val="Tahoma"/>
            <family val="2"/>
          </rPr>
          <t xml:space="preserve">
Tørrstoffinnholdet sier noe om hvor mye vann substratet inneholder. Mye vann, altså lav TS, gir mindre gassproduksjon per tonn.</t>
        </r>
      </text>
    </comment>
    <comment ref="C9" authorId="0" shapeId="0" xr:uid="{AFE37A05-3AD9-49FA-BA14-478F898A333D}">
      <text>
        <r>
          <rPr>
            <b/>
            <sz val="9"/>
            <color indexed="81"/>
            <rFont val="Tahoma"/>
            <family val="2"/>
          </rPr>
          <t>Tord PRL Araldsen:</t>
        </r>
        <r>
          <rPr>
            <sz val="9"/>
            <color indexed="81"/>
            <rFont val="Tahoma"/>
            <family val="2"/>
          </rPr>
          <t xml:space="preserve">
Denne faktoren kan brukes til å anslå hvor stor andel av substratet som skal gå til biogassproduksjon. F.eks. 50% av all husdyrgjødsel skal gå til biogass.</t>
        </r>
      </text>
    </comment>
    <comment ref="A16" authorId="0" shapeId="0" xr:uid="{62159A22-D99F-4AB8-A3E6-5E9F4E2E85C9}">
      <text>
        <r>
          <rPr>
            <b/>
            <sz val="9"/>
            <color indexed="81"/>
            <rFont val="Tahoma"/>
            <family val="2"/>
          </rPr>
          <t>Tord PRL Araldsen:</t>
        </r>
        <r>
          <rPr>
            <sz val="9"/>
            <color indexed="81"/>
            <rFont val="Tahoma"/>
            <family val="2"/>
          </rPr>
          <t xml:space="preserve">
Hentet fra Oppsamling av resultater RenEner-Mar
Rapport 2. (HA 4-6)
Aquateam.</t>
        </r>
      </text>
    </comment>
    <comment ref="G16" authorId="1" shapeId="0" xr:uid="{04FADFC3-AA2B-4271-8BD2-1B07A58BADD2}">
      <text>
        <t>[Threaded comment]
Your version of Excel allows you to read this threaded comment; however, any edits to it will get removed if the file is opened in a newer version of Excel. Learn more: https://go.microsoft.com/fwlink/?linkid=870924
Comment:
    MWh/tonn TS</t>
      </text>
    </comment>
    <comment ref="H16" authorId="2" shapeId="0" xr:uid="{3E282763-1C67-4A4E-A2EB-5EA3E9D30632}">
      <text>
        <t>[Threaded comment]
Your version of Excel allows you to read this threaded comment; however, any edits to it will get removed if the file is opened in a newer version of Excel. Learn more: https://go.microsoft.com/fwlink/?linkid=870924
Comment:
    MWh/tonn TS</t>
      </text>
    </comment>
    <comment ref="A17" authorId="0" shapeId="0" xr:uid="{A63CA53C-3668-4151-A50B-5A8E006D8528}">
      <text>
        <r>
          <rPr>
            <b/>
            <sz val="9"/>
            <color indexed="81"/>
            <rFont val="Tahoma"/>
            <family val="2"/>
          </rPr>
          <t>Tord PRL Araldsen:</t>
        </r>
        <r>
          <rPr>
            <sz val="9"/>
            <color indexed="81"/>
            <rFont val="Tahoma"/>
            <family val="2"/>
          </rPr>
          <t xml:space="preserve">
Hentet fra Oppsamling av resultater RenEner-Mar
Rapport 2. (HA 4-6)
Aquateam.</t>
        </r>
      </text>
    </comment>
    <comment ref="A18" authorId="0" shapeId="0" xr:uid="{57FC324A-FAD8-4CC9-B6E2-F304C81C4C3F}">
      <text>
        <r>
          <rPr>
            <b/>
            <sz val="9"/>
            <color indexed="81"/>
            <rFont val="Tahoma"/>
            <family val="2"/>
          </rPr>
          <t>Tord PRL Araldsen:</t>
        </r>
        <r>
          <rPr>
            <sz val="9"/>
            <color indexed="81"/>
            <rFont val="Tahoma"/>
            <family val="2"/>
          </rPr>
          <t xml:space="preserve">
Hentet fra Mulighetsstudie biogassanlegg Helgelandhelgeland.</t>
        </r>
      </text>
    </comment>
    <comment ref="I18" authorId="0" shapeId="0" xr:uid="{B23776C0-86C9-4D74-AC4B-B012A6BD86DC}">
      <text>
        <r>
          <rPr>
            <b/>
            <sz val="9"/>
            <color indexed="81"/>
            <rFont val="Tahoma"/>
            <family val="2"/>
          </rPr>
          <t>Tord PRL Araldsen:</t>
        </r>
        <r>
          <rPr>
            <sz val="9"/>
            <color indexed="81"/>
            <rFont val="Tahoma"/>
            <family val="2"/>
          </rPr>
          <t xml:space="preserve">
Bruker faktor 4MWh/tonn fiskeensilasje fra forstudie Helgeland.</t>
        </r>
      </text>
    </comment>
    <comment ref="A19" authorId="3" shapeId="0" xr:uid="{966BB790-8CDB-4922-8FC0-78B316A18A57}">
      <text>
        <r>
          <rPr>
            <b/>
            <sz val="9"/>
            <color indexed="81"/>
            <rFont val="Tahoma"/>
            <charset val="1"/>
          </rPr>
          <t>Tord Peder Rafael Luna Araldsen:</t>
        </r>
        <r>
          <rPr>
            <sz val="9"/>
            <color indexed="81"/>
            <rFont val="Tahoma"/>
            <charset val="1"/>
          </rPr>
          <t xml:space="preserve">
Basert på beregninger fra eksisterende gårdsanlegg.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Tord PRL Araldsen</author>
    <author>tc={F6292A7C-CC94-4EF6-BF22-CB20C44CBF0E}</author>
  </authors>
  <commentList>
    <comment ref="C7" authorId="0" shapeId="0" xr:uid="{2A39D877-799E-4CFB-BA68-324B85C1B26C}">
      <text>
        <r>
          <rPr>
            <b/>
            <sz val="9"/>
            <color indexed="81"/>
            <rFont val="Tahoma"/>
            <family val="2"/>
          </rPr>
          <t>Tord PRL Araldsen:</t>
        </r>
        <r>
          <rPr>
            <sz val="9"/>
            <color indexed="81"/>
            <rFont val="Tahoma"/>
            <family val="2"/>
          </rPr>
          <t xml:space="preserve">
Basert på 9.000 kg EKM, https://vest.nlr.no/media/userphotos/Husdyrgjodselheftet.pdf</t>
        </r>
      </text>
    </comment>
    <comment ref="C12" authorId="0" shapeId="0" xr:uid="{4FFBDCFD-48ED-47C6-AD78-0221AB24EFC0}">
      <text>
        <r>
          <rPr>
            <b/>
            <sz val="9"/>
            <color indexed="81"/>
            <rFont val="Tahoma"/>
            <family val="2"/>
          </rPr>
          <t>Tord PRL Araldsen:</t>
        </r>
        <r>
          <rPr>
            <sz val="9"/>
            <color indexed="81"/>
            <rFont val="Tahoma"/>
            <family val="2"/>
          </rPr>
          <t xml:space="preserve">
Basert på Bioforsk og antal purker/slaktegris fra SSB. https://nibio.brage.unit.no/nibio-xmlui/bitstream/handle/11250/2460400/Bioforsk-Rapport-2011-06-74.pdf?sequence=1&amp;isAllowed=y</t>
        </r>
      </text>
    </comment>
    <comment ref="C13" authorId="0" shapeId="0" xr:uid="{426ECD9C-3BBD-415C-AB5D-DE54DAA8EA18}">
      <text>
        <r>
          <rPr>
            <b/>
            <sz val="9"/>
            <color indexed="81"/>
            <rFont val="Tahoma"/>
            <family val="2"/>
          </rPr>
          <t>Tord PRL Araldsen:</t>
        </r>
        <r>
          <rPr>
            <sz val="9"/>
            <color indexed="81"/>
            <rFont val="Tahoma"/>
            <family val="2"/>
          </rPr>
          <t xml:space="preserve">
Basert på Bioforsk og antal purker/slaktegris fra SSB. https://nibio.brage.unit.no/nibio-xmlui/bitstream/handle/11250/2460400/Bioforsk-Rapport-2011-06-74.pdf?sequence=1&amp;isAllowed=y</t>
        </r>
      </text>
    </comment>
    <comment ref="A14" authorId="1" shapeId="0" xr:uid="{F6292A7C-CC94-4EF6-BF22-CB20C44CBF0E}">
      <text>
        <t>[Threaded comment]
Your version of Excel allows you to read this threaded comment; however, any edits to it will get removed if the file is opened in a newer version of Excel. Learn more: https://go.microsoft.com/fwlink/?linkid=870924
Comment:
    kan vi ta med slaktegris, kylling og kalkun?</t>
      </text>
    </comment>
  </commentList>
</comments>
</file>

<file path=xl/sharedStrings.xml><?xml version="1.0" encoding="utf-8"?>
<sst xmlns="http://schemas.openxmlformats.org/spreadsheetml/2006/main" count="74" uniqueCount="59">
  <si>
    <t>Tørrstoff (TS)</t>
  </si>
  <si>
    <t>Organisk innhold (VS)</t>
  </si>
  <si>
    <t>Spesifikk metanproduksjon</t>
  </si>
  <si>
    <t>Samlet produksjon</t>
  </si>
  <si>
    <t>Min</t>
  </si>
  <si>
    <t>Maks</t>
  </si>
  <si>
    <t>Substrat</t>
  </si>
  <si>
    <t>Mengde [tonn]</t>
  </si>
  <si>
    <t>Faktor</t>
  </si>
  <si>
    <t>%</t>
  </si>
  <si>
    <t>% av TS</t>
  </si>
  <si>
    <t>m3/tonn VS</t>
  </si>
  <si>
    <t>MWh/år</t>
  </si>
  <si>
    <t>Storfe (blautgjødsel)</t>
  </si>
  <si>
    <t>Gris (blautgjødsel)</t>
  </si>
  <si>
    <t>Fjørfe</t>
  </si>
  <si>
    <t>Hest</t>
  </si>
  <si>
    <t>Matavfall (husholdning)</t>
  </si>
  <si>
    <t>Matavfall (næring)</t>
  </si>
  <si>
    <t>Avløpsslam*</t>
  </si>
  <si>
    <t>Fiskeslam</t>
  </si>
  <si>
    <t>Fiskeensilasje</t>
  </si>
  <si>
    <t>-</t>
  </si>
  <si>
    <r>
      <t xml:space="preserve">Om kildene i tabellen: Hentet fra </t>
    </r>
    <r>
      <rPr>
        <i/>
        <sz val="8"/>
        <color theme="1"/>
        <rFont val="Calibri"/>
        <family val="2"/>
        <scheme val="minor"/>
      </rPr>
      <t>Veileder for biogassanlegg - mulighetsstudie, planlegging og drift</t>
    </r>
    <r>
      <rPr>
        <sz val="8"/>
        <color theme="1"/>
        <rFont val="Calibri"/>
        <family val="2"/>
        <scheme val="minor"/>
      </rPr>
      <t xml:space="preserve"> med mindre annet er spesifisert.</t>
    </r>
  </si>
  <si>
    <t>MWh</t>
  </si>
  <si>
    <t>*Bruk antall innbyggere for avløsslam</t>
  </si>
  <si>
    <t>Usikkerhetene i beregningene er knyttet til tørrstoffinnholdet i substratet. Høyere tørrstoffandel kan gi betydelig høyere biogassproduksjon. Kvaliteten på substratet kan også variere i stor grad.</t>
  </si>
  <si>
    <t>Dersom du ønsker å beregne potensialet for et substrat som ikke er i tabellen, kan du gjøre en "kvalifisert gjetting" basert på resultatene for et liknende substrat. F.eks. næringsavfall i form av restprodukter fra fruktproduksjon likner matavfall og inneholder mye sukker. Altså kan du regne at fruktrestene gir minst det høyeste anslaget for matavfall.</t>
  </si>
  <si>
    <t>Beregninger for husdyrgjødsel</t>
  </si>
  <si>
    <t>Husdyrgjødsel samles som regel i gjødseltanker på gårdene. Her kan det også havne store mengder vann som følge driften på gården. Bruk av melkrobot kan være spesielt utslagsgivende pga. store mengder vann som brukes til vasking. Andelen vann i husdyrgjødselen har enorm påvirkning på mengden husdyrgjødsel og kan variere i stor grad fra gård til gård.</t>
  </si>
  <si>
    <t>I estimatet for gjødselproduksjon tar vi kun hensyn til gjødselen som produseres, og ikke eventuelt tilsetning av vann som kan skje på gården.</t>
  </si>
  <si>
    <t>Antall husdyr i din kommune kan hentes fra SSB tabell 06447.</t>
  </si>
  <si>
    <t>Type husdyr</t>
  </si>
  <si>
    <t>Antall</t>
  </si>
  <si>
    <t>Mengde</t>
  </si>
  <si>
    <t>Antall måneder inne</t>
  </si>
  <si>
    <t>TS</t>
  </si>
  <si>
    <t>Gjødsel</t>
  </si>
  <si>
    <t>tonn/dyr/mnd</t>
  </si>
  <si>
    <t>tonn</t>
  </si>
  <si>
    <t>Ammekyr</t>
  </si>
  <si>
    <t>Melkekyr</t>
  </si>
  <si>
    <t>Andre storfe</t>
  </si>
  <si>
    <t>Høner</t>
  </si>
  <si>
    <t>Avlssvin</t>
  </si>
  <si>
    <t>Beregninger for matavfall (husholdninger)</t>
  </si>
  <si>
    <t>Statistikk for innsamling av matavfall varierer mellom kommuner, men også med året. F.eks. kastes det mer mat i sommerperioden og juletider. De statistiske analysene gjøres som regel utenom disse tidene, og det kan derfor i realiteten være en høyere matavfall som kastes i restavfallsdunken enn analysene viser. Den høyeste utsorteringsgraden for kommuner i dag ligger på noe over 50%, men målet fram til 2030 er å oppnå 70% nasjonalt.</t>
  </si>
  <si>
    <t>Du kan endre tal for matsvinn og sorteringsgrad. Dersom dere samarbeider om avfallshåndtering med andre kommuner kan det hende at innbygertallet bør summeres.</t>
  </si>
  <si>
    <t>Data hentet fra rapport om nasjonal beregning av matsvinn på forbrukerleddet.</t>
  </si>
  <si>
    <t>Innbyggertall</t>
  </si>
  <si>
    <t>Kildesortert matavfall</t>
  </si>
  <si>
    <t>Matsvinn</t>
  </si>
  <si>
    <t>Annet matavfall</t>
  </si>
  <si>
    <t>Sorteringsgrad</t>
  </si>
  <si>
    <t>Matavfall</t>
  </si>
  <si>
    <t>kg/pers</t>
  </si>
  <si>
    <t>Beregninger for avløpsslam</t>
  </si>
  <si>
    <t>Lagt inn direkte i tabellen på forrige side.</t>
  </si>
  <si>
    <t>Slakteavfall (fett)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</si>
</sst>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_ * #,##0_ ;_ * \-#,##0_ ;_ * &quot;-&quot;??_ ;_ @_ "/>
    <numFmt numFmtId="166" formatCode="_ * #,##0.0_ ;_ * \-#,##0.0_ ;_ * &quot;-&quot;??_ ;_ @_ "/>
    <numFmt numFmtId="167" formatCode="_ * #,##0.000_ ;_ * \-#,##0.000_ ;_ * &quot;-&quot;??_ ;_ @_ "/>
  </numFmts>
  <fonts count="16"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theme="1" tint="0.499984740745262"/>
      <name val="Calibri"/>
      <family val="2"/>
      <scheme val="minor"/>
    </font>
    <font>
      <b/>
      <i/>
      <sz val="11"/>
      <color theme="1"/>
      <name val="Calibri"/>
      <family val="2"/>
      <scheme val="minor"/>
    </font>
    <font>
      <sz val="11"/>
      <color rgb="FF9C5700"/>
      <name val="Calibri"/>
      <family val="2"/>
      <scheme val="minor"/>
    </font>
    <font>
      <sz val="11"/>
      <color rgb="FF3F3F76"/>
      <name val="Calibri"/>
      <family val="2"/>
      <scheme val="minor"/>
    </font>
    <font>
      <sz val="9"/>
      <color indexed="81"/>
      <name val="Tahoma"/>
      <family val="2"/>
    </font>
    <font>
      <b/>
      <sz val="9"/>
      <color indexed="81"/>
      <name val="Tahoma"/>
      <family val="2"/>
    </font>
    <font>
      <sz val="8"/>
      <color theme="1"/>
      <name val="Calibri"/>
      <family val="2"/>
      <scheme val="minor"/>
    </font>
    <font>
      <i/>
      <sz val="8"/>
      <color theme="1"/>
      <name val="Calibri"/>
      <family val="2"/>
      <scheme val="minor"/>
    </font>
    <font>
      <u/>
      <sz val="11"/>
      <color theme="10"/>
      <name val="Calibri"/>
      <family val="2"/>
      <scheme val="minor"/>
    </font>
    <font>
      <b/>
      <sz val="16"/>
      <color theme="1"/>
      <name val="Calibri"/>
      <family val="2"/>
      <scheme val="minor"/>
    </font>
    <font>
      <sz val="9"/>
      <color indexed="81"/>
      <name val="Tahoma"/>
      <charset val="1"/>
    </font>
    <font>
      <b/>
      <sz val="9"/>
      <color indexed="81"/>
      <name val="Tahoma"/>
      <charset val="1"/>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theme="9" tint="0.39997558519241921"/>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thin">
        <color indexed="64"/>
      </top>
      <bottom style="thin">
        <color indexed="64"/>
      </bottom>
      <diagonal/>
    </border>
    <border>
      <left style="thin">
        <color theme="7" tint="-0.249977111117893"/>
      </left>
      <right/>
      <top/>
      <bottom/>
      <diagonal/>
    </border>
    <border>
      <left style="thin">
        <color theme="7" tint="-0.249977111117893"/>
      </left>
      <right/>
      <top style="thin">
        <color theme="7" tint="-0.249977111117893"/>
      </top>
      <bottom/>
      <diagonal/>
    </border>
    <border>
      <left/>
      <right/>
      <top style="thin">
        <color theme="7" tint="-0.249977111117893"/>
      </top>
      <bottom/>
      <diagonal/>
    </border>
    <border>
      <left/>
      <right style="thin">
        <color theme="7" tint="-0.249977111117893"/>
      </right>
      <top style="thin">
        <color theme="7" tint="-0.249977111117893"/>
      </top>
      <bottom/>
      <diagonal/>
    </border>
    <border>
      <left/>
      <right style="thin">
        <color theme="7" tint="-0.249977111117893"/>
      </right>
      <top/>
      <bottom/>
      <diagonal/>
    </border>
    <border>
      <left style="thin">
        <color theme="7" tint="-0.249977111117893"/>
      </left>
      <right/>
      <top/>
      <bottom style="thin">
        <color theme="7" tint="-0.249977111117893"/>
      </bottom>
      <diagonal/>
    </border>
    <border>
      <left/>
      <right/>
      <top/>
      <bottom style="thin">
        <color theme="7" tint="-0.249977111117893"/>
      </bottom>
      <diagonal/>
    </border>
    <border>
      <left/>
      <right style="thin">
        <color theme="7" tint="-0.249977111117893"/>
      </right>
      <top/>
      <bottom style="thin">
        <color theme="7" tint="-0.249977111117893"/>
      </bottom>
      <diagonal/>
    </border>
    <border>
      <left/>
      <right/>
      <top style="thin">
        <color rgb="FF7F7F7F"/>
      </top>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6" fillId="7" borderId="0" applyNumberFormat="0" applyBorder="0" applyAlignment="0" applyProtection="0"/>
    <xf numFmtId="0" fontId="7" fillId="8" borderId="2" applyNumberFormat="0" applyAlignment="0" applyProtection="0"/>
    <xf numFmtId="0" fontId="12" fillId="0" borderId="0" applyNumberFormat="0" applyFill="0" applyBorder="0" applyAlignment="0" applyProtection="0"/>
  </cellStyleXfs>
  <cellXfs count="63">
    <xf numFmtId="0" fontId="0" fillId="0" borderId="0" xfId="0"/>
    <xf numFmtId="0" fontId="2" fillId="0" borderId="0" xfId="0" applyFont="1"/>
    <xf numFmtId="165" fontId="0" fillId="0" borderId="0" xfId="1" applyNumberFormat="1" applyFont="1"/>
    <xf numFmtId="165" fontId="2" fillId="0" borderId="0" xfId="0" applyNumberFormat="1" applyFont="1"/>
    <xf numFmtId="165" fontId="2" fillId="0" borderId="0" xfId="1" applyNumberFormat="1" applyFont="1" applyAlignment="1">
      <alignment horizontal="center"/>
    </xf>
    <xf numFmtId="165" fontId="2" fillId="0" borderId="0" xfId="1" applyNumberFormat="1" applyFont="1"/>
    <xf numFmtId="9" fontId="0" fillId="0" borderId="0" xfId="2" applyFont="1"/>
    <xf numFmtId="165" fontId="2" fillId="2" borderId="1" xfId="1" applyNumberFormat="1" applyFont="1" applyFill="1" applyBorder="1" applyAlignment="1">
      <alignment horizontal="center"/>
    </xf>
    <xf numFmtId="165" fontId="0" fillId="2" borderId="1" xfId="1" applyNumberFormat="1" applyFont="1" applyFill="1" applyBorder="1"/>
    <xf numFmtId="0" fontId="2" fillId="3" borderId="1" xfId="0" applyFont="1" applyFill="1" applyBorder="1"/>
    <xf numFmtId="0" fontId="2" fillId="4" borderId="1" xfId="0" applyFont="1" applyFill="1" applyBorder="1"/>
    <xf numFmtId="9" fontId="0" fillId="4" borderId="1" xfId="0" applyNumberFormat="1" applyFill="1" applyBorder="1"/>
    <xf numFmtId="0" fontId="0" fillId="3" borderId="1" xfId="0" applyFill="1" applyBorder="1"/>
    <xf numFmtId="0" fontId="2" fillId="5" borderId="1" xfId="0" applyFont="1" applyFill="1" applyBorder="1" applyAlignment="1">
      <alignment horizontal="center"/>
    </xf>
    <xf numFmtId="9" fontId="0" fillId="5" borderId="1" xfId="0" applyNumberFormat="1" applyFill="1" applyBorder="1"/>
    <xf numFmtId="0" fontId="3" fillId="0" borderId="0" xfId="0" applyFont="1"/>
    <xf numFmtId="9" fontId="2" fillId="0" borderId="0" xfId="2" applyFont="1"/>
    <xf numFmtId="0" fontId="5" fillId="0" borderId="0" xfId="0" applyFont="1"/>
    <xf numFmtId="0" fontId="2" fillId="0" borderId="4" xfId="0" applyFont="1" applyBorder="1" applyAlignment="1">
      <alignment horizontal="center"/>
    </xf>
    <xf numFmtId="0" fontId="2" fillId="0" borderId="4" xfId="0" applyFont="1" applyBorder="1"/>
    <xf numFmtId="9" fontId="0" fillId="5" borderId="1" xfId="0" applyNumberFormat="1" applyFill="1" applyBorder="1" applyAlignment="1">
      <alignment horizontal="center"/>
    </xf>
    <xf numFmtId="9" fontId="4" fillId="5" borderId="1" xfId="0" applyNumberFormat="1" applyFont="1" applyFill="1" applyBorder="1" applyAlignment="1">
      <alignment horizontal="center"/>
    </xf>
    <xf numFmtId="0" fontId="2" fillId="0" borderId="3" xfId="0" applyFont="1" applyBorder="1" applyAlignment="1">
      <alignment horizontal="center" wrapText="1"/>
    </xf>
    <xf numFmtId="165" fontId="0" fillId="5" borderId="1" xfId="1" applyNumberFormat="1" applyFont="1" applyFill="1" applyBorder="1" applyAlignment="1">
      <alignment horizontal="center"/>
    </xf>
    <xf numFmtId="165" fontId="4" fillId="5" borderId="1" xfId="1" applyNumberFormat="1" applyFont="1" applyFill="1" applyBorder="1" applyAlignment="1">
      <alignment horizontal="center"/>
    </xf>
    <xf numFmtId="9" fontId="0" fillId="5" borderId="1" xfId="2" applyFont="1" applyFill="1" applyBorder="1"/>
    <xf numFmtId="165" fontId="0" fillId="9" borderId="1" xfId="0" applyNumberFormat="1" applyFill="1" applyBorder="1"/>
    <xf numFmtId="165" fontId="0" fillId="5" borderId="1" xfId="1" applyNumberFormat="1" applyFont="1" applyFill="1" applyBorder="1"/>
    <xf numFmtId="0" fontId="0" fillId="0" borderId="0" xfId="0" applyAlignment="1">
      <alignment wrapText="1"/>
    </xf>
    <xf numFmtId="0" fontId="10" fillId="0" borderId="0" xfId="0" applyFont="1"/>
    <xf numFmtId="0" fontId="2" fillId="9" borderId="1" xfId="0" applyFont="1" applyFill="1" applyBorder="1"/>
    <xf numFmtId="0" fontId="2" fillId="2" borderId="1" xfId="0" applyFont="1" applyFill="1" applyBorder="1"/>
    <xf numFmtId="0" fontId="0" fillId="2" borderId="1" xfId="0" applyFill="1" applyBorder="1"/>
    <xf numFmtId="165" fontId="0" fillId="9" borderId="14" xfId="0" applyNumberFormat="1" applyFill="1" applyBorder="1"/>
    <xf numFmtId="0" fontId="2" fillId="5" borderId="1" xfId="0" applyFont="1" applyFill="1" applyBorder="1"/>
    <xf numFmtId="0" fontId="0" fillId="5" borderId="1" xfId="0" applyFill="1" applyBorder="1"/>
    <xf numFmtId="0" fontId="0" fillId="5" borderId="1" xfId="0" applyFill="1" applyBorder="1" applyAlignment="1">
      <alignment horizontal="center"/>
    </xf>
    <xf numFmtId="167" fontId="0" fillId="5" borderId="1" xfId="1" applyNumberFormat="1" applyFont="1" applyFill="1" applyBorder="1"/>
    <xf numFmtId="166" fontId="0" fillId="5" borderId="1" xfId="1" applyNumberFormat="1" applyFont="1" applyFill="1" applyBorder="1"/>
    <xf numFmtId="0" fontId="0" fillId="2" borderId="1" xfId="0" applyFill="1" applyBorder="1" applyAlignment="1">
      <alignment horizontal="center"/>
    </xf>
    <xf numFmtId="9" fontId="2" fillId="5" borderId="1" xfId="0" applyNumberFormat="1" applyFont="1" applyFill="1" applyBorder="1"/>
    <xf numFmtId="164" fontId="0" fillId="9" borderId="1" xfId="0" applyNumberFormat="1" applyFill="1" applyBorder="1"/>
    <xf numFmtId="164" fontId="0" fillId="0" borderId="0" xfId="1" applyFont="1"/>
    <xf numFmtId="43" fontId="0" fillId="0" borderId="0" xfId="0" applyNumberFormat="1"/>
    <xf numFmtId="165" fontId="0" fillId="3" borderId="1" xfId="1" applyNumberFormat="1" applyFont="1" applyFill="1" applyBorder="1"/>
    <xf numFmtId="43" fontId="0" fillId="5" borderId="1" xfId="1" applyNumberFormat="1" applyFont="1" applyFill="1" applyBorder="1" applyAlignment="1">
      <alignment horizontal="center"/>
    </xf>
    <xf numFmtId="165" fontId="0" fillId="10" borderId="1" xfId="1" applyNumberFormat="1" applyFont="1" applyFill="1" applyBorder="1"/>
    <xf numFmtId="0" fontId="6" fillId="7" borderId="6" xfId="3" applyBorder="1" applyAlignment="1">
      <alignment horizontal="center" wrapText="1"/>
    </xf>
    <xf numFmtId="0" fontId="6" fillId="7" borderId="7" xfId="3" applyBorder="1" applyAlignment="1">
      <alignment horizontal="center" wrapText="1"/>
    </xf>
    <xf numFmtId="0" fontId="6" fillId="7" borderId="8" xfId="3" applyBorder="1" applyAlignment="1">
      <alignment horizontal="center" wrapText="1"/>
    </xf>
    <xf numFmtId="0" fontId="6" fillId="7" borderId="5" xfId="3" applyBorder="1" applyAlignment="1">
      <alignment horizontal="center" wrapText="1"/>
    </xf>
    <xf numFmtId="0" fontId="6" fillId="7" borderId="0" xfId="3" applyBorder="1" applyAlignment="1">
      <alignment horizontal="center" wrapText="1"/>
    </xf>
    <xf numFmtId="0" fontId="6" fillId="7" borderId="9" xfId="3" applyBorder="1" applyAlignment="1">
      <alignment horizontal="center" wrapText="1"/>
    </xf>
    <xf numFmtId="0" fontId="6" fillId="7" borderId="10" xfId="3" applyBorder="1" applyAlignment="1">
      <alignment horizontal="center" wrapText="1"/>
    </xf>
    <xf numFmtId="0" fontId="6" fillId="7" borderId="11" xfId="3" applyBorder="1" applyAlignment="1">
      <alignment horizontal="center" wrapText="1"/>
    </xf>
    <xf numFmtId="0" fontId="6" fillId="7" borderId="12" xfId="3" applyBorder="1" applyAlignment="1">
      <alignment horizontal="center" wrapText="1"/>
    </xf>
    <xf numFmtId="0" fontId="0" fillId="0" borderId="0" xfId="0" applyAlignment="1">
      <alignment horizontal="center" wrapText="1"/>
    </xf>
    <xf numFmtId="0" fontId="2" fillId="0" borderId="3" xfId="0" applyFont="1" applyBorder="1" applyAlignment="1">
      <alignment horizontal="center" wrapText="1"/>
    </xf>
    <xf numFmtId="0" fontId="2" fillId="0" borderId="3" xfId="0" applyFont="1" applyBorder="1" applyAlignment="1">
      <alignment horizontal="center"/>
    </xf>
    <xf numFmtId="0" fontId="0" fillId="0" borderId="0" xfId="0" applyAlignment="1">
      <alignment horizontal="center"/>
    </xf>
    <xf numFmtId="0" fontId="13" fillId="0" borderId="0" xfId="0" applyFont="1" applyAlignment="1">
      <alignment horizontal="center"/>
    </xf>
    <xf numFmtId="0" fontId="7" fillId="8" borderId="2" xfId="4" applyAlignment="1">
      <alignment horizontal="center" wrapText="1"/>
    </xf>
    <xf numFmtId="0" fontId="12" fillId="6" borderId="13" xfId="5" applyFill="1" applyBorder="1" applyAlignment="1">
      <alignment horizontal="center"/>
    </xf>
  </cellXfs>
  <cellStyles count="6">
    <cellStyle name="Comma" xfId="1" builtinId="3"/>
    <cellStyle name="Hyperlink" xfId="5" builtinId="8"/>
    <cellStyle name="Input" xfId="4" builtinId="20"/>
    <cellStyle name="Neutral" xfId="3" builtinId="2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Estimert</a:t>
            </a:r>
            <a:r>
              <a:rPr lang="en-GB" b="1" baseline="0"/>
              <a:t> biogassproduksjon</a:t>
            </a:r>
            <a:endParaRPr lang="en-GB"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barChart>
        <c:barDir val="col"/>
        <c:grouping val="stacked"/>
        <c:varyColors val="0"/>
        <c:ser>
          <c:idx val="0"/>
          <c:order val="0"/>
          <c:tx>
            <c:strRef>
              <c:f>Biogass!$A$10</c:f>
              <c:strCache>
                <c:ptCount val="1"/>
                <c:pt idx="0">
                  <c:v>Storfe (blautgjødsel)</c:v>
                </c:pt>
              </c:strCache>
            </c:strRef>
          </c:tx>
          <c:spPr>
            <a:solidFill>
              <a:schemeClr val="accent2">
                <a:shade val="44000"/>
              </a:schemeClr>
            </a:solidFill>
            <a:ln>
              <a:noFill/>
            </a:ln>
            <a:effectLst/>
          </c:spPr>
          <c:invertIfNegative val="0"/>
          <c:cat>
            <c:strRef>
              <c:f>Biogass!$I$8:$J$8</c:f>
              <c:strCache>
                <c:ptCount val="2"/>
                <c:pt idx="0">
                  <c:v>Min</c:v>
                </c:pt>
                <c:pt idx="1">
                  <c:v>Maks</c:v>
                </c:pt>
              </c:strCache>
            </c:strRef>
          </c:cat>
          <c:val>
            <c:numRef>
              <c:f>Biogass!$I$10:$J$10</c:f>
              <c:numCache>
                <c:formatCode>_ * #,##0_ ;_ * \-#,##0_ ;_ * "-"??_ ;_ @_ </c:formatCode>
                <c:ptCount val="2"/>
                <c:pt idx="0">
                  <c:v>1108.3800000000003</c:v>
                </c:pt>
                <c:pt idx="1">
                  <c:v>2111.2000000000003</c:v>
                </c:pt>
              </c:numCache>
            </c:numRef>
          </c:val>
          <c:extLst>
            <c:ext xmlns:c16="http://schemas.microsoft.com/office/drawing/2014/chart" uri="{C3380CC4-5D6E-409C-BE32-E72D297353CC}">
              <c16:uniqueId val="{00000007-AA57-48B8-B2CE-0578AA86FEBE}"/>
            </c:ext>
          </c:extLst>
        </c:ser>
        <c:ser>
          <c:idx val="1"/>
          <c:order val="1"/>
          <c:tx>
            <c:strRef>
              <c:f>Biogass!$A$11</c:f>
              <c:strCache>
                <c:ptCount val="1"/>
                <c:pt idx="0">
                  <c:v>Gris (blautgjødsel)</c:v>
                </c:pt>
              </c:strCache>
            </c:strRef>
          </c:tx>
          <c:spPr>
            <a:solidFill>
              <a:schemeClr val="accent2">
                <a:shade val="58000"/>
              </a:schemeClr>
            </a:solidFill>
            <a:ln>
              <a:noFill/>
            </a:ln>
            <a:effectLst/>
          </c:spPr>
          <c:invertIfNegative val="0"/>
          <c:cat>
            <c:strRef>
              <c:f>Biogass!$I$8:$J$8</c:f>
              <c:strCache>
                <c:ptCount val="2"/>
                <c:pt idx="0">
                  <c:v>Min</c:v>
                </c:pt>
                <c:pt idx="1">
                  <c:v>Maks</c:v>
                </c:pt>
              </c:strCache>
            </c:strRef>
          </c:cat>
          <c:val>
            <c:numRef>
              <c:f>Biogass!$I$11:$J$11</c:f>
              <c:numCache>
                <c:formatCode>_ * #,##0_ ;_ * \-#,##0_ ;_ * "-"??_ ;_ @_ </c:formatCode>
                <c:ptCount val="2"/>
                <c:pt idx="0">
                  <c:v>1000</c:v>
                </c:pt>
                <c:pt idx="1">
                  <c:v>1680.0000000000002</c:v>
                </c:pt>
              </c:numCache>
            </c:numRef>
          </c:val>
          <c:extLst>
            <c:ext xmlns:c16="http://schemas.microsoft.com/office/drawing/2014/chart" uri="{C3380CC4-5D6E-409C-BE32-E72D297353CC}">
              <c16:uniqueId val="{00000008-AA57-48B8-B2CE-0578AA86FEBE}"/>
            </c:ext>
          </c:extLst>
        </c:ser>
        <c:ser>
          <c:idx val="2"/>
          <c:order val="2"/>
          <c:tx>
            <c:strRef>
              <c:f>Biogass!$A$12</c:f>
              <c:strCache>
                <c:ptCount val="1"/>
                <c:pt idx="0">
                  <c:v>Fjørfe</c:v>
                </c:pt>
              </c:strCache>
            </c:strRef>
          </c:tx>
          <c:spPr>
            <a:solidFill>
              <a:schemeClr val="accent2">
                <a:shade val="72000"/>
              </a:schemeClr>
            </a:solidFill>
            <a:ln>
              <a:noFill/>
            </a:ln>
            <a:effectLst/>
          </c:spPr>
          <c:invertIfNegative val="0"/>
          <c:cat>
            <c:strRef>
              <c:f>Biogass!$I$8:$J$8</c:f>
              <c:strCache>
                <c:ptCount val="2"/>
                <c:pt idx="0">
                  <c:v>Min</c:v>
                </c:pt>
                <c:pt idx="1">
                  <c:v>Maks</c:v>
                </c:pt>
              </c:strCache>
            </c:strRef>
          </c:cat>
          <c:val>
            <c:numRef>
              <c:f>Biogass!$I$12:$J$12</c:f>
              <c:numCache>
                <c:formatCode>_ * #,##0_ ;_ * \-#,##0_ ;_ * "-"??_ ;_ @_ </c:formatCode>
                <c:ptCount val="2"/>
                <c:pt idx="0">
                  <c:v>0</c:v>
                </c:pt>
                <c:pt idx="1">
                  <c:v>0</c:v>
                </c:pt>
              </c:numCache>
            </c:numRef>
          </c:val>
          <c:extLst>
            <c:ext xmlns:c16="http://schemas.microsoft.com/office/drawing/2014/chart" uri="{C3380CC4-5D6E-409C-BE32-E72D297353CC}">
              <c16:uniqueId val="{00000009-AA57-48B8-B2CE-0578AA86FEBE}"/>
            </c:ext>
          </c:extLst>
        </c:ser>
        <c:ser>
          <c:idx val="3"/>
          <c:order val="3"/>
          <c:tx>
            <c:strRef>
              <c:f>Biogass!$A$13</c:f>
              <c:strCache>
                <c:ptCount val="1"/>
                <c:pt idx="0">
                  <c:v>Hest</c:v>
                </c:pt>
              </c:strCache>
            </c:strRef>
          </c:tx>
          <c:spPr>
            <a:solidFill>
              <a:schemeClr val="accent2">
                <a:shade val="86000"/>
              </a:schemeClr>
            </a:solidFill>
            <a:ln>
              <a:noFill/>
            </a:ln>
            <a:effectLst/>
          </c:spPr>
          <c:invertIfNegative val="0"/>
          <c:cat>
            <c:strRef>
              <c:f>Biogass!$I$8:$J$8</c:f>
              <c:strCache>
                <c:ptCount val="2"/>
                <c:pt idx="0">
                  <c:v>Min</c:v>
                </c:pt>
                <c:pt idx="1">
                  <c:v>Maks</c:v>
                </c:pt>
              </c:strCache>
            </c:strRef>
          </c:cat>
          <c:val>
            <c:numRef>
              <c:f>Biogass!$I$13:$J$13</c:f>
              <c:numCache>
                <c:formatCode>_ * #,##0_ ;_ * \-#,##0_ ;_ * "-"??_ ;_ @_ </c:formatCode>
                <c:ptCount val="2"/>
                <c:pt idx="0">
                  <c:v>2040</c:v>
                </c:pt>
                <c:pt idx="1">
                  <c:v>3000</c:v>
                </c:pt>
              </c:numCache>
            </c:numRef>
          </c:val>
          <c:extLst>
            <c:ext xmlns:c16="http://schemas.microsoft.com/office/drawing/2014/chart" uri="{C3380CC4-5D6E-409C-BE32-E72D297353CC}">
              <c16:uniqueId val="{0000000A-AA57-48B8-B2CE-0578AA86FEBE}"/>
            </c:ext>
          </c:extLst>
        </c:ser>
        <c:ser>
          <c:idx val="4"/>
          <c:order val="4"/>
          <c:tx>
            <c:strRef>
              <c:f>Biogass!$A$14</c:f>
              <c:strCache>
                <c:ptCount val="1"/>
                <c:pt idx="0">
                  <c:v>Matavfall (husholdning)</c:v>
                </c:pt>
              </c:strCache>
            </c:strRef>
          </c:tx>
          <c:spPr>
            <a:solidFill>
              <a:schemeClr val="accent2"/>
            </a:solidFill>
            <a:ln>
              <a:noFill/>
            </a:ln>
            <a:effectLst/>
          </c:spPr>
          <c:invertIfNegative val="0"/>
          <c:cat>
            <c:strRef>
              <c:f>Biogass!$I$8:$J$8</c:f>
              <c:strCache>
                <c:ptCount val="2"/>
                <c:pt idx="0">
                  <c:v>Min</c:v>
                </c:pt>
                <c:pt idx="1">
                  <c:v>Maks</c:v>
                </c:pt>
              </c:strCache>
            </c:strRef>
          </c:cat>
          <c:val>
            <c:numRef>
              <c:f>Biogass!$I$14:$J$14</c:f>
              <c:numCache>
                <c:formatCode>_ * #,##0_ ;_ * \-#,##0_ ;_ * "-"??_ ;_ @_ </c:formatCode>
                <c:ptCount val="2"/>
                <c:pt idx="0">
                  <c:v>78.299999999999983</c:v>
                </c:pt>
                <c:pt idx="1">
                  <c:v>143.55000000000001</c:v>
                </c:pt>
              </c:numCache>
            </c:numRef>
          </c:val>
          <c:extLst>
            <c:ext xmlns:c16="http://schemas.microsoft.com/office/drawing/2014/chart" uri="{C3380CC4-5D6E-409C-BE32-E72D297353CC}">
              <c16:uniqueId val="{0000000B-AA57-48B8-B2CE-0578AA86FEBE}"/>
            </c:ext>
          </c:extLst>
        </c:ser>
        <c:ser>
          <c:idx val="5"/>
          <c:order val="5"/>
          <c:tx>
            <c:strRef>
              <c:f>Biogass!$A$15</c:f>
              <c:strCache>
                <c:ptCount val="1"/>
                <c:pt idx="0">
                  <c:v>Matavfall (næring)</c:v>
                </c:pt>
              </c:strCache>
            </c:strRef>
          </c:tx>
          <c:spPr>
            <a:solidFill>
              <a:schemeClr val="accent2">
                <a:tint val="86000"/>
              </a:schemeClr>
            </a:solidFill>
            <a:ln>
              <a:noFill/>
            </a:ln>
            <a:effectLst/>
          </c:spPr>
          <c:invertIfNegative val="0"/>
          <c:cat>
            <c:strRef>
              <c:f>Biogass!$I$8:$J$8</c:f>
              <c:strCache>
                <c:ptCount val="2"/>
                <c:pt idx="0">
                  <c:v>Min</c:v>
                </c:pt>
                <c:pt idx="1">
                  <c:v>Maks</c:v>
                </c:pt>
              </c:strCache>
            </c:strRef>
          </c:cat>
          <c:val>
            <c:numRef>
              <c:f>Biogass!$I$15:$J$15</c:f>
              <c:numCache>
                <c:formatCode>_ * #,##0_ ;_ * \-#,##0_ ;_ * "-"??_ ;_ @_ </c:formatCode>
                <c:ptCount val="2"/>
                <c:pt idx="0">
                  <c:v>0</c:v>
                </c:pt>
                <c:pt idx="1">
                  <c:v>0</c:v>
                </c:pt>
              </c:numCache>
            </c:numRef>
          </c:val>
          <c:extLst>
            <c:ext xmlns:c16="http://schemas.microsoft.com/office/drawing/2014/chart" uri="{C3380CC4-5D6E-409C-BE32-E72D297353CC}">
              <c16:uniqueId val="{0000000C-AA57-48B8-B2CE-0578AA86FEBE}"/>
            </c:ext>
          </c:extLst>
        </c:ser>
        <c:ser>
          <c:idx val="6"/>
          <c:order val="6"/>
          <c:tx>
            <c:strRef>
              <c:f>Biogass!$A$16</c:f>
              <c:strCache>
                <c:ptCount val="1"/>
                <c:pt idx="0">
                  <c:v>Avløpsslam*</c:v>
                </c:pt>
              </c:strCache>
            </c:strRef>
          </c:tx>
          <c:spPr>
            <a:solidFill>
              <a:schemeClr val="accent2">
                <a:tint val="72000"/>
              </a:schemeClr>
            </a:solidFill>
            <a:ln>
              <a:noFill/>
            </a:ln>
            <a:effectLst/>
          </c:spPr>
          <c:invertIfNegative val="0"/>
          <c:cat>
            <c:strRef>
              <c:f>Biogass!$I$8:$J$8</c:f>
              <c:strCache>
                <c:ptCount val="2"/>
                <c:pt idx="0">
                  <c:v>Min</c:v>
                </c:pt>
                <c:pt idx="1">
                  <c:v>Maks</c:v>
                </c:pt>
              </c:strCache>
            </c:strRef>
          </c:cat>
          <c:val>
            <c:numRef>
              <c:f>Biogass!$I$16:$J$16</c:f>
              <c:numCache>
                <c:formatCode>_ * #,##0_ ;_ * \-#,##0_ ;_ * "-"??_ ;_ @_ </c:formatCode>
                <c:ptCount val="2"/>
                <c:pt idx="0">
                  <c:v>0</c:v>
                </c:pt>
                <c:pt idx="1">
                  <c:v>0</c:v>
                </c:pt>
              </c:numCache>
            </c:numRef>
          </c:val>
          <c:extLst>
            <c:ext xmlns:c16="http://schemas.microsoft.com/office/drawing/2014/chart" uri="{C3380CC4-5D6E-409C-BE32-E72D297353CC}">
              <c16:uniqueId val="{0000000D-AA57-48B8-B2CE-0578AA86FEBE}"/>
            </c:ext>
          </c:extLst>
        </c:ser>
        <c:ser>
          <c:idx val="7"/>
          <c:order val="7"/>
          <c:tx>
            <c:strRef>
              <c:f>Biogass!$A$17</c:f>
              <c:strCache>
                <c:ptCount val="1"/>
                <c:pt idx="0">
                  <c:v>Fiskeslam</c:v>
                </c:pt>
              </c:strCache>
            </c:strRef>
          </c:tx>
          <c:spPr>
            <a:solidFill>
              <a:schemeClr val="accent2">
                <a:tint val="58000"/>
              </a:schemeClr>
            </a:solidFill>
            <a:ln>
              <a:noFill/>
            </a:ln>
            <a:effectLst/>
          </c:spPr>
          <c:invertIfNegative val="0"/>
          <c:cat>
            <c:strRef>
              <c:f>Biogass!$I$8:$J$8</c:f>
              <c:strCache>
                <c:ptCount val="2"/>
                <c:pt idx="0">
                  <c:v>Min</c:v>
                </c:pt>
                <c:pt idx="1">
                  <c:v>Maks</c:v>
                </c:pt>
              </c:strCache>
            </c:strRef>
          </c:cat>
          <c:val>
            <c:numRef>
              <c:f>Biogass!$I$17:$J$17</c:f>
              <c:numCache>
                <c:formatCode>_ * #,##0_ ;_ * \-#,##0_ ;_ * "-"??_ ;_ @_ </c:formatCode>
                <c:ptCount val="2"/>
                <c:pt idx="0">
                  <c:v>0</c:v>
                </c:pt>
                <c:pt idx="1">
                  <c:v>0</c:v>
                </c:pt>
              </c:numCache>
            </c:numRef>
          </c:val>
          <c:extLst>
            <c:ext xmlns:c16="http://schemas.microsoft.com/office/drawing/2014/chart" uri="{C3380CC4-5D6E-409C-BE32-E72D297353CC}">
              <c16:uniqueId val="{0000000E-AA57-48B8-B2CE-0578AA86FEBE}"/>
            </c:ext>
          </c:extLst>
        </c:ser>
        <c:ser>
          <c:idx val="8"/>
          <c:order val="8"/>
          <c:tx>
            <c:strRef>
              <c:f>Biogass!$A$18</c:f>
              <c:strCache>
                <c:ptCount val="1"/>
                <c:pt idx="0">
                  <c:v>Fiskeensilasje</c:v>
                </c:pt>
              </c:strCache>
            </c:strRef>
          </c:tx>
          <c:spPr>
            <a:solidFill>
              <a:schemeClr val="accent2">
                <a:tint val="44000"/>
              </a:schemeClr>
            </a:solidFill>
            <a:ln>
              <a:noFill/>
            </a:ln>
            <a:effectLst/>
          </c:spPr>
          <c:invertIfNegative val="0"/>
          <c:cat>
            <c:strRef>
              <c:f>Biogass!$I$8:$J$8</c:f>
              <c:strCache>
                <c:ptCount val="2"/>
                <c:pt idx="0">
                  <c:v>Min</c:v>
                </c:pt>
                <c:pt idx="1">
                  <c:v>Maks</c:v>
                </c:pt>
              </c:strCache>
            </c:strRef>
          </c:cat>
          <c:val>
            <c:numRef>
              <c:f>Biogass!$I$18:$J$18</c:f>
              <c:numCache>
                <c:formatCode>_ * #,##0_ ;_ * \-#,##0_ ;_ * "-"??_ ;_ @_ </c:formatCode>
                <c:ptCount val="2"/>
                <c:pt idx="0">
                  <c:v>0</c:v>
                </c:pt>
                <c:pt idx="1">
                  <c:v>0</c:v>
                </c:pt>
              </c:numCache>
            </c:numRef>
          </c:val>
          <c:extLst>
            <c:ext xmlns:c16="http://schemas.microsoft.com/office/drawing/2014/chart" uri="{C3380CC4-5D6E-409C-BE32-E72D297353CC}">
              <c16:uniqueId val="{0000000F-AA57-48B8-B2CE-0578AA86FEBE}"/>
            </c:ext>
          </c:extLst>
        </c:ser>
        <c:dLbls>
          <c:showLegendKey val="0"/>
          <c:showVal val="0"/>
          <c:showCatName val="0"/>
          <c:showSerName val="0"/>
          <c:showPercent val="0"/>
          <c:showBubbleSize val="0"/>
        </c:dLbls>
        <c:gapWidth val="150"/>
        <c:overlap val="100"/>
        <c:axId val="1988801135"/>
        <c:axId val="1988804047"/>
      </c:barChart>
      <c:catAx>
        <c:axId val="1988801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988804047"/>
        <c:crosses val="autoZero"/>
        <c:auto val="1"/>
        <c:lblAlgn val="ctr"/>
        <c:lblOffset val="100"/>
        <c:noMultiLvlLbl val="0"/>
      </c:catAx>
      <c:valAx>
        <c:axId val="198880404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Gassproduksjon [GWh]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98880113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85725</xdr:colOff>
      <xdr:row>5</xdr:row>
      <xdr:rowOff>71437</xdr:rowOff>
    </xdr:from>
    <xdr:to>
      <xdr:col>16</xdr:col>
      <xdr:colOff>723900</xdr:colOff>
      <xdr:row>19</xdr:row>
      <xdr:rowOff>147637</xdr:rowOff>
    </xdr:to>
    <xdr:graphicFrame macro="">
      <xdr:nvGraphicFramePr>
        <xdr:cNvPr id="3" name="Chart 2">
          <a:extLst>
            <a:ext uri="{FF2B5EF4-FFF2-40B4-BE49-F238E27FC236}">
              <a16:creationId xmlns:a16="http://schemas.microsoft.com/office/drawing/2014/main" id="{DE79DCB8-45A6-4378-B0C0-6664AAAA88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Tord Peder Rafael Luna Araldsen" id="{7EAD5C16-AFAD-4EE1-8520-B3DA2CEEBED1}" userId="S::tordar@viken.no::79e481a9-139d-4df7-891e-e89e7d6988cf" providerId="AD"/>
  <person displayName="Torbjørn Kristiansen" id="{06BA9DBA-B4C3-4FC6-A660-EB0075605974}" userId="S::torbjornkr@viken.no::11d9cf91-880e-4f23-b4ad-160fbf6bfec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6" dT="2023-09-15T10:16:11.67" personId="{7EAD5C16-AFAD-4EE1-8520-B3DA2CEEBED1}" id="{04FADFC3-AA2B-4271-8BD2-1B07A58BADD2}">
    <text>MWh/tonn TS</text>
  </threadedComment>
  <threadedComment ref="H16" dT="2023-09-15T10:16:16.48" personId="{7EAD5C16-AFAD-4EE1-8520-B3DA2CEEBED1}" id="{3E282763-1C67-4A4E-A2EB-5EA3E9D30632}">
    <text>MWh/tonn TS</text>
  </threadedComment>
</ThreadedComments>
</file>

<file path=xl/threadedComments/threadedComment2.xml><?xml version="1.0" encoding="utf-8"?>
<ThreadedComments xmlns="http://schemas.microsoft.com/office/spreadsheetml/2018/threadedcomments" xmlns:x="http://schemas.openxmlformats.org/spreadsheetml/2006/main">
  <threadedComment ref="A14" dT="2022-02-10T11:30:17.64" personId="{06BA9DBA-B4C3-4FC6-A660-EB0075605974}" id="{F6292A7C-CC94-4EF6-BF22-CB20C44CBF0E}">
    <text>kan vi ta med slaktegris, kylling og kalkun?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miljodirektoratet.no/globalassets/publikasjoner/M1016/M1016.pdf" TargetMode="External"/><Relationship Id="rId1" Type="http://schemas.openxmlformats.org/officeDocument/2006/relationships/hyperlink" Target="https://www.ssb.no/statbank/table/06447/"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5:R34"/>
  <sheetViews>
    <sheetView tabSelected="1" topLeftCell="A4" zoomScaleNormal="100" workbookViewId="0">
      <selection activeCell="E10" sqref="E10"/>
    </sheetView>
  </sheetViews>
  <sheetFormatPr defaultColWidth="9.140625" defaultRowHeight="15" x14ac:dyDescent="0.25"/>
  <cols>
    <col min="1" max="1" width="22.5703125" bestFit="1" customWidth="1"/>
    <col min="2" max="2" width="15.42578125" style="2" bestFit="1" customWidth="1"/>
    <col min="5" max="5" width="12" bestFit="1" customWidth="1"/>
    <col min="6" max="7" width="11.42578125" bestFit="1" customWidth="1"/>
    <col min="8" max="12" width="12.28515625" customWidth="1"/>
    <col min="13" max="13" width="17" bestFit="1" customWidth="1"/>
    <col min="14" max="14" width="8.140625" bestFit="1" customWidth="1"/>
    <col min="15" max="15" width="8.42578125" bestFit="1" customWidth="1"/>
    <col min="16" max="16" width="13.140625" bestFit="1" customWidth="1"/>
    <col min="17" max="17" width="17.42578125" bestFit="1" customWidth="1"/>
    <col min="18" max="18" width="25" style="15" bestFit="1" customWidth="1"/>
  </cols>
  <sheetData>
    <row r="5" spans="1:18" x14ac:dyDescent="0.25">
      <c r="M5" s="15"/>
      <c r="R5"/>
    </row>
    <row r="6" spans="1:18" x14ac:dyDescent="0.25">
      <c r="M6" s="15"/>
      <c r="R6"/>
    </row>
    <row r="7" spans="1:18" s="1" customFormat="1" ht="30" customHeight="1" x14ac:dyDescent="0.25">
      <c r="B7" s="4"/>
      <c r="C7" s="4"/>
      <c r="D7" s="58" t="s">
        <v>0</v>
      </c>
      <c r="E7" s="58"/>
      <c r="F7" s="22" t="s">
        <v>1</v>
      </c>
      <c r="G7" s="57" t="s">
        <v>2</v>
      </c>
      <c r="H7" s="57"/>
      <c r="I7" s="58" t="s">
        <v>3</v>
      </c>
      <c r="J7" s="58"/>
      <c r="N7" s="17"/>
    </row>
    <row r="8" spans="1:18" s="1" customFormat="1" x14ac:dyDescent="0.25">
      <c r="B8" s="4"/>
      <c r="C8" s="4"/>
      <c r="D8" s="18" t="s">
        <v>4</v>
      </c>
      <c r="E8" s="18" t="s">
        <v>5</v>
      </c>
      <c r="F8" s="19"/>
      <c r="G8" s="18" t="s">
        <v>4</v>
      </c>
      <c r="H8" s="18" t="s">
        <v>5</v>
      </c>
      <c r="I8" s="18" t="s">
        <v>4</v>
      </c>
      <c r="J8" s="18" t="s">
        <v>5</v>
      </c>
    </row>
    <row r="9" spans="1:18" s="1" customFormat="1" x14ac:dyDescent="0.25">
      <c r="A9" s="9" t="s">
        <v>6</v>
      </c>
      <c r="B9" s="7" t="s">
        <v>7</v>
      </c>
      <c r="C9" s="10" t="s">
        <v>8</v>
      </c>
      <c r="D9" s="13" t="s">
        <v>9</v>
      </c>
      <c r="E9" s="13" t="s">
        <v>9</v>
      </c>
      <c r="F9" s="13" t="s">
        <v>10</v>
      </c>
      <c r="G9" s="13" t="s">
        <v>11</v>
      </c>
      <c r="H9" s="13" t="s">
        <v>11</v>
      </c>
      <c r="I9" s="13" t="s">
        <v>12</v>
      </c>
      <c r="J9" s="13" t="s">
        <v>12</v>
      </c>
    </row>
    <row r="10" spans="1:18" x14ac:dyDescent="0.25">
      <c r="A10" s="12" t="s">
        <v>13</v>
      </c>
      <c r="B10" s="8">
        <v>13195</v>
      </c>
      <c r="C10" s="11">
        <v>1</v>
      </c>
      <c r="D10" s="14">
        <v>7.0000000000000007E-2</v>
      </c>
      <c r="E10" s="25">
        <v>0.1</v>
      </c>
      <c r="F10" s="20">
        <v>0.8</v>
      </c>
      <c r="G10" s="23">
        <v>150</v>
      </c>
      <c r="H10" s="23">
        <v>200</v>
      </c>
      <c r="I10" s="27">
        <f>B10*D10*F10*G10*10/1000</f>
        <v>1108.3800000000003</v>
      </c>
      <c r="J10" s="27">
        <f>B10*E10*F10*H10*10/1000</f>
        <v>2111.2000000000003</v>
      </c>
      <c r="R10"/>
    </row>
    <row r="11" spans="1:18" x14ac:dyDescent="0.25">
      <c r="A11" s="12" t="s">
        <v>14</v>
      </c>
      <c r="B11" s="8">
        <v>10000</v>
      </c>
      <c r="C11" s="11">
        <v>1</v>
      </c>
      <c r="D11" s="14">
        <v>0.05</v>
      </c>
      <c r="E11" s="25">
        <v>7.0000000000000007E-2</v>
      </c>
      <c r="F11" s="20">
        <v>0.8</v>
      </c>
      <c r="G11" s="23">
        <v>250</v>
      </c>
      <c r="H11" s="23">
        <v>300</v>
      </c>
      <c r="I11" s="27">
        <f t="shared" ref="I11:I17" si="0">B11*D11*F11*G11*10/1000</f>
        <v>1000</v>
      </c>
      <c r="J11" s="27">
        <f t="shared" ref="J11:J17" si="1">B11*E11*F11*H11*10/1000</f>
        <v>1680.0000000000002</v>
      </c>
      <c r="R11"/>
    </row>
    <row r="12" spans="1:18" x14ac:dyDescent="0.25">
      <c r="A12" s="12" t="s">
        <v>15</v>
      </c>
      <c r="B12" s="8">
        <v>0</v>
      </c>
      <c r="C12" s="11">
        <v>1</v>
      </c>
      <c r="D12" s="14">
        <v>0.2</v>
      </c>
      <c r="E12" s="25">
        <v>0.3</v>
      </c>
      <c r="F12" s="20">
        <v>0.76</v>
      </c>
      <c r="G12" s="23">
        <v>300</v>
      </c>
      <c r="H12" s="23">
        <v>300</v>
      </c>
      <c r="I12" s="27">
        <f t="shared" si="0"/>
        <v>0</v>
      </c>
      <c r="J12" s="27">
        <f t="shared" si="1"/>
        <v>0</v>
      </c>
      <c r="R12"/>
    </row>
    <row r="13" spans="1:18" x14ac:dyDescent="0.25">
      <c r="A13" s="12" t="s">
        <v>16</v>
      </c>
      <c r="B13" s="8">
        <v>5000</v>
      </c>
      <c r="C13" s="11">
        <v>1</v>
      </c>
      <c r="D13" s="14">
        <v>0.3</v>
      </c>
      <c r="E13" s="25">
        <v>0.3</v>
      </c>
      <c r="F13" s="20">
        <v>0.8</v>
      </c>
      <c r="G13" s="23">
        <v>170</v>
      </c>
      <c r="H13" s="23">
        <v>250</v>
      </c>
      <c r="I13" s="27">
        <f t="shared" si="0"/>
        <v>2040</v>
      </c>
      <c r="J13" s="27">
        <f t="shared" si="1"/>
        <v>3000</v>
      </c>
      <c r="R13"/>
    </row>
    <row r="14" spans="1:18" x14ac:dyDescent="0.25">
      <c r="A14" s="12" t="s">
        <v>17</v>
      </c>
      <c r="B14" s="8">
        <v>100</v>
      </c>
      <c r="C14" s="11">
        <v>1</v>
      </c>
      <c r="D14" s="14">
        <v>0.2</v>
      </c>
      <c r="E14" s="25">
        <v>0.3</v>
      </c>
      <c r="F14" s="20">
        <v>0.87</v>
      </c>
      <c r="G14" s="23">
        <v>450</v>
      </c>
      <c r="H14" s="23">
        <v>550</v>
      </c>
      <c r="I14" s="27">
        <f t="shared" si="0"/>
        <v>78.299999999999983</v>
      </c>
      <c r="J14" s="27">
        <f>B14*E14*F14*H14*10/1000</f>
        <v>143.55000000000001</v>
      </c>
      <c r="R14"/>
    </row>
    <row r="15" spans="1:18" x14ac:dyDescent="0.25">
      <c r="A15" s="12" t="s">
        <v>18</v>
      </c>
      <c r="B15" s="8">
        <v>0</v>
      </c>
      <c r="C15" s="11">
        <v>1</v>
      </c>
      <c r="D15" s="14">
        <v>0.25</v>
      </c>
      <c r="E15" s="25">
        <v>0.3</v>
      </c>
      <c r="F15" s="20">
        <v>0.87</v>
      </c>
      <c r="G15" s="23">
        <v>500</v>
      </c>
      <c r="H15" s="23">
        <v>600</v>
      </c>
      <c r="I15" s="27">
        <f t="shared" si="0"/>
        <v>0</v>
      </c>
      <c r="J15" s="27">
        <f t="shared" si="1"/>
        <v>0</v>
      </c>
      <c r="R15"/>
    </row>
    <row r="16" spans="1:18" x14ac:dyDescent="0.25">
      <c r="A16" s="12" t="s">
        <v>19</v>
      </c>
      <c r="B16" s="46">
        <v>0</v>
      </c>
      <c r="C16" s="11">
        <v>1</v>
      </c>
      <c r="D16" s="14">
        <v>0.05</v>
      </c>
      <c r="E16" s="25">
        <v>0.1</v>
      </c>
      <c r="F16" s="20"/>
      <c r="G16" s="45">
        <v>98</v>
      </c>
      <c r="H16" s="45">
        <v>123</v>
      </c>
      <c r="I16" s="27">
        <f>G16*B16/1000</f>
        <v>0</v>
      </c>
      <c r="J16" s="27">
        <f>B16*H16/1000</f>
        <v>0</v>
      </c>
      <c r="R16"/>
    </row>
    <row r="17" spans="1:18" x14ac:dyDescent="0.25">
      <c r="A17" s="12" t="s">
        <v>20</v>
      </c>
      <c r="B17" s="8">
        <v>0</v>
      </c>
      <c r="C17" s="11">
        <v>1</v>
      </c>
      <c r="D17" s="14">
        <v>0.08</v>
      </c>
      <c r="E17" s="25">
        <v>0.2</v>
      </c>
      <c r="F17" s="20">
        <v>0.84</v>
      </c>
      <c r="G17" s="23">
        <v>550</v>
      </c>
      <c r="H17" s="23">
        <v>700</v>
      </c>
      <c r="I17" s="27">
        <f t="shared" si="0"/>
        <v>0</v>
      </c>
      <c r="J17" s="27">
        <f t="shared" si="1"/>
        <v>0</v>
      </c>
      <c r="R17"/>
    </row>
    <row r="18" spans="1:18" x14ac:dyDescent="0.25">
      <c r="A18" s="12" t="s">
        <v>21</v>
      </c>
      <c r="B18" s="8">
        <v>0</v>
      </c>
      <c r="C18" s="11">
        <v>1</v>
      </c>
      <c r="D18" s="14">
        <v>0.44</v>
      </c>
      <c r="E18" s="25">
        <v>0.44</v>
      </c>
      <c r="F18" s="21" t="s">
        <v>22</v>
      </c>
      <c r="G18" s="24" t="s">
        <v>22</v>
      </c>
      <c r="H18" s="24" t="s">
        <v>22</v>
      </c>
      <c r="I18" s="27">
        <f>B18*4000/1000</f>
        <v>0</v>
      </c>
      <c r="J18" s="27">
        <f>B18*4000/1000</f>
        <v>0</v>
      </c>
      <c r="R18"/>
    </row>
    <row r="19" spans="1:18" x14ac:dyDescent="0.25">
      <c r="A19" s="12" t="s">
        <v>58</v>
      </c>
      <c r="B19" s="8">
        <v>2500</v>
      </c>
      <c r="C19" s="11">
        <v>1</v>
      </c>
      <c r="D19" s="14"/>
      <c r="E19" s="25"/>
      <c r="F19" s="21">
        <v>1</v>
      </c>
      <c r="G19" s="24">
        <v>270</v>
      </c>
      <c r="H19" s="24">
        <v>270</v>
      </c>
      <c r="I19" s="27">
        <f>B19*G19/1000</f>
        <v>675</v>
      </c>
      <c r="J19" s="27">
        <f>B19*H19/1000</f>
        <v>675</v>
      </c>
      <c r="R19"/>
    </row>
    <row r="20" spans="1:18" s="1" customFormat="1" x14ac:dyDescent="0.25">
      <c r="A20" s="29" t="s">
        <v>23</v>
      </c>
      <c r="B20" s="5"/>
      <c r="H20" s="3"/>
      <c r="I20" s="33">
        <f>SUM(I10:I18)</f>
        <v>4226.68</v>
      </c>
      <c r="J20" s="33">
        <f>SUM(J10:J18)</f>
        <v>6934.7500000000009</v>
      </c>
      <c r="K20" s="1" t="s">
        <v>24</v>
      </c>
      <c r="L20" s="16"/>
      <c r="M20" s="17"/>
    </row>
    <row r="21" spans="1:18" s="1" customFormat="1" x14ac:dyDescent="0.25">
      <c r="B21" s="5"/>
      <c r="H21" s="3"/>
      <c r="I21" s="6"/>
      <c r="J21" s="17"/>
    </row>
    <row r="22" spans="1:18" x14ac:dyDescent="0.25">
      <c r="A22" t="s">
        <v>25</v>
      </c>
      <c r="H22" s="47" t="s">
        <v>26</v>
      </c>
      <c r="I22" s="48"/>
      <c r="J22" s="48"/>
      <c r="K22" s="49"/>
      <c r="O22" s="15"/>
      <c r="R22"/>
    </row>
    <row r="23" spans="1:18" x14ac:dyDescent="0.25">
      <c r="H23" s="50"/>
      <c r="I23" s="51"/>
      <c r="J23" s="51"/>
      <c r="K23" s="52"/>
      <c r="O23" s="15"/>
      <c r="R23"/>
    </row>
    <row r="24" spans="1:18" x14ac:dyDescent="0.25">
      <c r="H24" s="50"/>
      <c r="I24" s="51"/>
      <c r="J24" s="51"/>
      <c r="K24" s="52"/>
    </row>
    <row r="25" spans="1:18" x14ac:dyDescent="0.25">
      <c r="H25" s="53"/>
      <c r="I25" s="54"/>
      <c r="J25" s="54"/>
      <c r="K25" s="55"/>
    </row>
    <row r="27" spans="1:18" ht="15" customHeight="1" x14ac:dyDescent="0.25">
      <c r="F27" s="56" t="s">
        <v>27</v>
      </c>
      <c r="G27" s="56"/>
      <c r="H27" s="56"/>
      <c r="I27" s="56"/>
      <c r="J27" s="56"/>
      <c r="K27" s="56"/>
      <c r="L27" s="56"/>
      <c r="M27" s="56"/>
    </row>
    <row r="28" spans="1:18" x14ac:dyDescent="0.25">
      <c r="F28" s="56"/>
      <c r="G28" s="56"/>
      <c r="H28" s="56"/>
      <c r="I28" s="56"/>
      <c r="J28" s="56"/>
      <c r="K28" s="56"/>
      <c r="L28" s="56"/>
      <c r="M28" s="56"/>
    </row>
    <row r="29" spans="1:18" x14ac:dyDescent="0.25">
      <c r="F29" s="56"/>
      <c r="G29" s="56"/>
      <c r="H29" s="56"/>
      <c r="I29" s="56"/>
      <c r="J29" s="56"/>
      <c r="K29" s="56"/>
      <c r="L29" s="56"/>
      <c r="M29" s="56"/>
    </row>
    <row r="30" spans="1:18" x14ac:dyDescent="0.25">
      <c r="F30" s="56"/>
      <c r="G30" s="56"/>
      <c r="H30" s="56"/>
      <c r="I30" s="56"/>
      <c r="J30" s="56"/>
      <c r="K30" s="56"/>
      <c r="L30" s="56"/>
      <c r="M30" s="56"/>
    </row>
    <row r="31" spans="1:18" x14ac:dyDescent="0.25">
      <c r="H31" s="28"/>
      <c r="I31" s="28"/>
      <c r="J31" s="28"/>
      <c r="K31" s="28"/>
    </row>
    <row r="32" spans="1:18" x14ac:dyDescent="0.25">
      <c r="H32" s="28"/>
      <c r="I32" s="28"/>
      <c r="J32" s="28"/>
      <c r="K32" s="28"/>
    </row>
    <row r="33" spans="8:11" x14ac:dyDescent="0.25">
      <c r="H33" s="28"/>
      <c r="I33" s="28"/>
      <c r="J33" s="28"/>
      <c r="K33" s="28"/>
    </row>
    <row r="34" spans="8:11" x14ac:dyDescent="0.25">
      <c r="H34" s="28"/>
      <c r="I34" s="28"/>
      <c r="J34" s="28"/>
      <c r="K34" s="28"/>
    </row>
  </sheetData>
  <mergeCells count="5">
    <mergeCell ref="H22:K25"/>
    <mergeCell ref="F27:M30"/>
    <mergeCell ref="G7:H7"/>
    <mergeCell ref="I7:J7"/>
    <mergeCell ref="D7:E7"/>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5B1BD-09F3-4216-9450-C4310ABA9962}">
  <dimension ref="A1:O31"/>
  <sheetViews>
    <sheetView workbookViewId="0">
      <selection activeCell="A30" sqref="A30:N30"/>
    </sheetView>
  </sheetViews>
  <sheetFormatPr defaultColWidth="9.140625" defaultRowHeight="15" x14ac:dyDescent="0.25"/>
  <cols>
    <col min="1" max="1" width="12.7109375" bestFit="1" customWidth="1"/>
    <col min="2" max="2" width="20.5703125" bestFit="1" customWidth="1"/>
    <col min="3" max="3" width="15.85546875" bestFit="1" customWidth="1"/>
    <col min="4" max="4" width="19.42578125" bestFit="1" customWidth="1"/>
    <col min="5" max="5" width="14" bestFit="1" customWidth="1"/>
    <col min="6" max="6" width="13.5703125" bestFit="1" customWidth="1"/>
    <col min="7" max="7" width="11" bestFit="1" customWidth="1"/>
    <col min="9" max="9" width="9.85546875" bestFit="1" customWidth="1"/>
  </cols>
  <sheetData>
    <row r="1" spans="1:14" ht="21" x14ac:dyDescent="0.35">
      <c r="A1" s="60" t="s">
        <v>28</v>
      </c>
      <c r="B1" s="60"/>
      <c r="C1" s="60"/>
      <c r="D1" s="60"/>
      <c r="E1" s="60"/>
      <c r="F1" s="60"/>
      <c r="G1" s="60"/>
      <c r="H1" s="60"/>
      <c r="I1" s="60"/>
      <c r="J1" s="60"/>
      <c r="K1" s="60"/>
      <c r="L1" s="60"/>
      <c r="M1" s="60"/>
      <c r="N1" s="60"/>
    </row>
    <row r="2" spans="1:14" ht="15" customHeight="1" x14ac:dyDescent="0.25">
      <c r="A2" s="61" t="s">
        <v>29</v>
      </c>
      <c r="B2" s="61"/>
      <c r="C2" s="61"/>
      <c r="D2" s="61"/>
      <c r="E2" s="61"/>
      <c r="F2" s="61"/>
      <c r="G2" s="61"/>
      <c r="H2" s="61"/>
      <c r="I2" s="61"/>
      <c r="J2" s="61"/>
      <c r="K2" s="61"/>
      <c r="L2" s="61"/>
      <c r="M2" s="61"/>
      <c r="N2" s="61"/>
    </row>
    <row r="3" spans="1:14" x14ac:dyDescent="0.25">
      <c r="A3" s="61"/>
      <c r="B3" s="61"/>
      <c r="C3" s="61"/>
      <c r="D3" s="61"/>
      <c r="E3" s="61"/>
      <c r="F3" s="61"/>
      <c r="G3" s="61"/>
      <c r="H3" s="61"/>
      <c r="I3" s="61"/>
      <c r="J3" s="61"/>
      <c r="K3" s="61"/>
      <c r="L3" s="61"/>
      <c r="M3" s="61"/>
      <c r="N3" s="61"/>
    </row>
    <row r="4" spans="1:14" x14ac:dyDescent="0.25">
      <c r="A4" s="61"/>
      <c r="B4" s="61"/>
      <c r="C4" s="61"/>
      <c r="D4" s="61"/>
      <c r="E4" s="61"/>
      <c r="F4" s="61"/>
      <c r="G4" s="61"/>
      <c r="H4" s="61"/>
      <c r="I4" s="61"/>
      <c r="J4" s="61"/>
      <c r="K4" s="61"/>
      <c r="L4" s="61"/>
      <c r="M4" s="61"/>
      <c r="N4" s="61"/>
    </row>
    <row r="5" spans="1:14" x14ac:dyDescent="0.25">
      <c r="A5" s="61" t="s">
        <v>30</v>
      </c>
      <c r="B5" s="61"/>
      <c r="C5" s="61"/>
      <c r="D5" s="61"/>
      <c r="E5" s="61"/>
      <c r="F5" s="61"/>
      <c r="G5" s="61"/>
      <c r="H5" s="61"/>
      <c r="I5" s="61"/>
      <c r="J5" s="61"/>
      <c r="K5" s="61"/>
      <c r="L5" s="61"/>
      <c r="M5" s="61"/>
      <c r="N5" s="61"/>
    </row>
    <row r="6" spans="1:14" x14ac:dyDescent="0.25">
      <c r="A6" s="62" t="s">
        <v>31</v>
      </c>
      <c r="B6" s="62"/>
      <c r="C6" s="62"/>
      <c r="D6" s="62"/>
      <c r="E6" s="62"/>
      <c r="F6" s="62"/>
      <c r="G6" s="62"/>
      <c r="H6" s="62"/>
      <c r="I6" s="62"/>
      <c r="J6" s="62"/>
      <c r="K6" s="62"/>
      <c r="L6" s="62"/>
      <c r="M6" s="62"/>
      <c r="N6" s="62"/>
    </row>
    <row r="7" spans="1:14" s="1" customFormat="1" x14ac:dyDescent="0.25">
      <c r="A7" s="9" t="s">
        <v>32</v>
      </c>
      <c r="B7" s="31" t="s">
        <v>33</v>
      </c>
      <c r="C7" s="34" t="s">
        <v>34</v>
      </c>
      <c r="D7" s="34" t="s">
        <v>35</v>
      </c>
      <c r="E7" s="13" t="s">
        <v>36</v>
      </c>
      <c r="F7" s="34" t="s">
        <v>37</v>
      </c>
    </row>
    <row r="8" spans="1:14" s="1" customFormat="1" x14ac:dyDescent="0.25">
      <c r="A8" s="9"/>
      <c r="B8" s="32"/>
      <c r="C8" s="35" t="s">
        <v>38</v>
      </c>
      <c r="D8" s="34"/>
      <c r="E8" s="34"/>
      <c r="F8" s="36" t="s">
        <v>39</v>
      </c>
    </row>
    <row r="9" spans="1:14" x14ac:dyDescent="0.25">
      <c r="A9" s="12" t="s">
        <v>40</v>
      </c>
      <c r="B9" s="8">
        <v>22823</v>
      </c>
      <c r="C9" s="35">
        <v>0.9</v>
      </c>
      <c r="D9" s="35">
        <v>10</v>
      </c>
      <c r="E9" s="14">
        <v>0.09</v>
      </c>
      <c r="F9" s="41">
        <f>B9*C9*D9</f>
        <v>205407</v>
      </c>
    </row>
    <row r="10" spans="1:14" x14ac:dyDescent="0.25">
      <c r="A10" s="12" t="s">
        <v>41</v>
      </c>
      <c r="B10" s="8">
        <v>16482</v>
      </c>
      <c r="C10" s="35">
        <v>2.2000000000000002</v>
      </c>
      <c r="D10" s="35">
        <v>10</v>
      </c>
      <c r="E10" s="14">
        <v>0.09</v>
      </c>
      <c r="F10" s="41">
        <f t="shared" ref="F10:F13" si="0">B10*C10*D10</f>
        <v>362604</v>
      </c>
    </row>
    <row r="11" spans="1:14" x14ac:dyDescent="0.25">
      <c r="A11" s="12" t="s">
        <v>42</v>
      </c>
      <c r="B11" s="8">
        <v>62864</v>
      </c>
      <c r="C11" s="35">
        <v>0.5</v>
      </c>
      <c r="D11" s="35">
        <v>10</v>
      </c>
      <c r="E11" s="14">
        <v>0.09</v>
      </c>
      <c r="F11" s="41">
        <f t="shared" si="0"/>
        <v>314320</v>
      </c>
      <c r="I11" s="42"/>
    </row>
    <row r="12" spans="1:14" x14ac:dyDescent="0.25">
      <c r="A12" s="12" t="s">
        <v>43</v>
      </c>
      <c r="B12" s="8">
        <v>4747437</v>
      </c>
      <c r="C12" s="37">
        <f>(2.1*0.95+44*0.05)/1000</f>
        <v>4.1949999999999999E-3</v>
      </c>
      <c r="D12" s="35">
        <v>12</v>
      </c>
      <c r="E12" s="14">
        <v>0.3</v>
      </c>
      <c r="F12" s="41">
        <f>B12*C12*D12</f>
        <v>238985.97858</v>
      </c>
      <c r="I12" s="43"/>
    </row>
    <row r="13" spans="1:14" x14ac:dyDescent="0.25">
      <c r="A13" s="12" t="s">
        <v>44</v>
      </c>
      <c r="B13" s="8">
        <v>298935</v>
      </c>
      <c r="C13" s="38">
        <f>(500*9+4640*0.1)/1000/12</f>
        <v>0.41366666666666668</v>
      </c>
      <c r="D13" s="35">
        <v>12</v>
      </c>
      <c r="E13" s="14">
        <v>0.06</v>
      </c>
      <c r="F13" s="41">
        <f t="shared" si="0"/>
        <v>1483913.34</v>
      </c>
      <c r="I13" s="43"/>
    </row>
    <row r="14" spans="1:14" x14ac:dyDescent="0.25">
      <c r="F14" s="33">
        <f>SUM(F9:F13)</f>
        <v>2605230.3185799997</v>
      </c>
      <c r="G14" s="30" t="s">
        <v>39</v>
      </c>
    </row>
    <row r="17" spans="1:15" ht="21" x14ac:dyDescent="0.35">
      <c r="A17" s="60" t="s">
        <v>45</v>
      </c>
      <c r="B17" s="60"/>
      <c r="C17" s="60"/>
      <c r="D17" s="60"/>
      <c r="E17" s="60"/>
      <c r="F17" s="60"/>
      <c r="G17" s="60"/>
      <c r="H17" s="60"/>
      <c r="I17" s="60"/>
      <c r="J17" s="60"/>
      <c r="K17" s="60"/>
      <c r="L17" s="60"/>
      <c r="M17" s="60"/>
      <c r="N17" s="60"/>
    </row>
    <row r="18" spans="1:15" x14ac:dyDescent="0.25">
      <c r="A18" s="61" t="s">
        <v>46</v>
      </c>
      <c r="B18" s="61"/>
      <c r="C18" s="61"/>
      <c r="D18" s="61"/>
      <c r="E18" s="61"/>
      <c r="F18" s="61"/>
      <c r="G18" s="61"/>
      <c r="H18" s="61"/>
      <c r="I18" s="61"/>
      <c r="J18" s="61"/>
      <c r="K18" s="61"/>
      <c r="L18" s="61"/>
      <c r="M18" s="61"/>
      <c r="N18" s="61"/>
    </row>
    <row r="19" spans="1:15" x14ac:dyDescent="0.25">
      <c r="A19" s="61"/>
      <c r="B19" s="61"/>
      <c r="C19" s="61"/>
      <c r="D19" s="61"/>
      <c r="E19" s="61"/>
      <c r="F19" s="61"/>
      <c r="G19" s="61"/>
      <c r="H19" s="61"/>
      <c r="I19" s="61"/>
      <c r="J19" s="61"/>
      <c r="K19" s="61"/>
      <c r="L19" s="61"/>
      <c r="M19" s="61"/>
      <c r="N19" s="61"/>
    </row>
    <row r="20" spans="1:15" x14ac:dyDescent="0.25">
      <c r="A20" s="61"/>
      <c r="B20" s="61"/>
      <c r="C20" s="61"/>
      <c r="D20" s="61"/>
      <c r="E20" s="61"/>
      <c r="F20" s="61"/>
      <c r="G20" s="61"/>
      <c r="H20" s="61"/>
      <c r="I20" s="61"/>
      <c r="J20" s="61"/>
      <c r="K20" s="61"/>
      <c r="L20" s="61"/>
      <c r="M20" s="61"/>
      <c r="N20" s="61"/>
    </row>
    <row r="21" spans="1:15" x14ac:dyDescent="0.25">
      <c r="A21" s="61" t="s">
        <v>47</v>
      </c>
      <c r="B21" s="61"/>
      <c r="C21" s="61"/>
      <c r="D21" s="61"/>
      <c r="E21" s="61"/>
      <c r="F21" s="61"/>
      <c r="G21" s="61"/>
      <c r="H21" s="61"/>
      <c r="I21" s="61"/>
      <c r="J21" s="61"/>
      <c r="K21" s="61"/>
      <c r="L21" s="61"/>
      <c r="M21" s="61"/>
      <c r="N21" s="61"/>
    </row>
    <row r="22" spans="1:15" x14ac:dyDescent="0.25">
      <c r="A22" s="62" t="s">
        <v>48</v>
      </c>
      <c r="B22" s="62"/>
      <c r="C22" s="62"/>
      <c r="D22" s="62"/>
      <c r="E22" s="62"/>
      <c r="F22" s="62"/>
      <c r="G22" s="62"/>
      <c r="H22" s="62"/>
      <c r="I22" s="62"/>
      <c r="J22" s="62"/>
      <c r="K22" s="62"/>
      <c r="L22" s="62"/>
      <c r="M22" s="62"/>
      <c r="N22" s="62"/>
    </row>
    <row r="23" spans="1:15" x14ac:dyDescent="0.25">
      <c r="A23" s="9" t="s">
        <v>49</v>
      </c>
      <c r="B23" s="31" t="s">
        <v>50</v>
      </c>
      <c r="C23" s="34" t="s">
        <v>51</v>
      </c>
      <c r="D23" s="34" t="s">
        <v>52</v>
      </c>
      <c r="E23" s="34" t="s">
        <v>53</v>
      </c>
      <c r="F23" s="13" t="s">
        <v>36</v>
      </c>
      <c r="G23" s="34" t="s">
        <v>54</v>
      </c>
      <c r="H23" s="1"/>
      <c r="I23" s="1"/>
      <c r="J23" s="1"/>
      <c r="K23" s="1"/>
      <c r="L23" s="1"/>
      <c r="M23" s="1"/>
      <c r="N23" s="1"/>
      <c r="O23" s="1"/>
    </row>
    <row r="24" spans="1:15" x14ac:dyDescent="0.25">
      <c r="A24" s="9"/>
      <c r="B24" s="39" t="s">
        <v>55</v>
      </c>
      <c r="C24" s="36" t="s">
        <v>55</v>
      </c>
      <c r="D24" s="36" t="s">
        <v>55</v>
      </c>
      <c r="E24" s="40"/>
      <c r="F24" s="34"/>
      <c r="G24" s="36" t="s">
        <v>39</v>
      </c>
      <c r="H24" s="1"/>
      <c r="I24" s="1"/>
      <c r="J24" s="1"/>
      <c r="K24" s="1"/>
      <c r="L24" s="1"/>
      <c r="M24" s="1"/>
      <c r="N24" s="1"/>
      <c r="O24" s="1"/>
    </row>
    <row r="25" spans="1:15" x14ac:dyDescent="0.25">
      <c r="A25" s="44">
        <v>630000</v>
      </c>
      <c r="B25" s="8">
        <f>C25+D25</f>
        <v>80.2</v>
      </c>
      <c r="C25" s="35">
        <v>42.6</v>
      </c>
      <c r="D25" s="35">
        <v>37.6</v>
      </c>
      <c r="E25" s="14">
        <v>0.7</v>
      </c>
      <c r="F25" s="14">
        <v>0.3</v>
      </c>
      <c r="G25" s="26">
        <f>A25*B25*E25/1000</f>
        <v>35368.199999999997</v>
      </c>
    </row>
    <row r="26" spans="1:15" x14ac:dyDescent="0.25">
      <c r="G26" s="33">
        <f>SUM(G25:G25)</f>
        <v>35368.199999999997</v>
      </c>
      <c r="H26" s="30" t="s">
        <v>39</v>
      </c>
    </row>
    <row r="30" spans="1:15" ht="21" x14ac:dyDescent="0.35">
      <c r="A30" s="60" t="s">
        <v>56</v>
      </c>
      <c r="B30" s="60"/>
      <c r="C30" s="60"/>
      <c r="D30" s="60"/>
      <c r="E30" s="60"/>
      <c r="F30" s="60"/>
      <c r="G30" s="60"/>
      <c r="H30" s="60"/>
      <c r="I30" s="60"/>
      <c r="J30" s="60"/>
      <c r="K30" s="60"/>
      <c r="L30" s="60"/>
      <c r="M30" s="60"/>
      <c r="N30" s="60"/>
    </row>
    <row r="31" spans="1:15" ht="15" customHeight="1" x14ac:dyDescent="0.25">
      <c r="A31" s="59" t="s">
        <v>57</v>
      </c>
      <c r="B31" s="59"/>
      <c r="C31" s="59"/>
      <c r="D31" s="59"/>
      <c r="E31" s="59"/>
      <c r="F31" s="59"/>
      <c r="G31" s="59"/>
      <c r="H31" s="59"/>
      <c r="I31" s="59"/>
      <c r="J31" s="59"/>
      <c r="K31" s="59"/>
      <c r="L31" s="59"/>
      <c r="M31" s="59"/>
      <c r="N31" s="59"/>
    </row>
  </sheetData>
  <mergeCells count="10">
    <mergeCell ref="A31:N31"/>
    <mergeCell ref="A1:N1"/>
    <mergeCell ref="A17:N17"/>
    <mergeCell ref="A30:N30"/>
    <mergeCell ref="A18:N20"/>
    <mergeCell ref="A21:N21"/>
    <mergeCell ref="A22:N22"/>
    <mergeCell ref="A2:N4"/>
    <mergeCell ref="A5:N5"/>
    <mergeCell ref="A6:N6"/>
  </mergeCells>
  <hyperlinks>
    <hyperlink ref="A6:N6" r:id="rId1" display="Antall husdyr i din kommune kan hentes fra SSB tabell 03791." xr:uid="{9D6C8BBB-CDFB-496E-9F8C-B92AB3926985}"/>
    <hyperlink ref="A22:N22" r:id="rId2" display="Data hentet fra rapport om nasjonal beregning av matsvinn på forbrukerleddet." xr:uid="{CA222C6C-8E95-43A8-BB60-EFC986B7CD0F}"/>
  </hyperlinks>
  <pageMargins left="0.7" right="0.7" top="0.75" bottom="0.75" header="0.3" footer="0.3"/>
  <pageSetup orientation="portrait"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2279743-b44f-4317-bc84-ba53d88bca7c" xsi:nil="true"/>
    <lcf76f155ced4ddcb4097134ff3c332f xmlns="69e18e68-21d8-4930-99a1-9aaeddcd344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2B6CCAA991A04AABB0A89969B42F67" ma:contentTypeVersion="15" ma:contentTypeDescription="Create a new document." ma:contentTypeScope="" ma:versionID="33f4ec95d9bb51c2038d72e5a4f360e0">
  <xsd:schema xmlns:xsd="http://www.w3.org/2001/XMLSchema" xmlns:xs="http://www.w3.org/2001/XMLSchema" xmlns:p="http://schemas.microsoft.com/office/2006/metadata/properties" xmlns:ns2="69e18e68-21d8-4930-99a1-9aaeddcd3441" xmlns:ns3="42279743-b44f-4317-bc84-ba53d88bca7c" targetNamespace="http://schemas.microsoft.com/office/2006/metadata/properties" ma:root="true" ma:fieldsID="c45e1a4d4c9417526d65810c2d8d1461" ns2:_="" ns3:_="">
    <xsd:import namespace="69e18e68-21d8-4930-99a1-9aaeddcd3441"/>
    <xsd:import namespace="42279743-b44f-4317-bc84-ba53d88bca7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e18e68-21d8-4930-99a1-9aaeddcd34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461edf0-826a-467d-9825-d0ed936e2d0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279743-b44f-4317-bc84-ba53d88bca7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c2d80f8-6f45-41bf-8715-32477ca9f37d}" ma:internalName="TaxCatchAll" ma:showField="CatchAllData" ma:web="42279743-b44f-4317-bc84-ba53d88bca7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FE628F-7E18-4C7F-84BE-B9BAD9F41CB1}">
  <ds:schemaRefs>
    <ds:schemaRef ds:uri="http://schemas.microsoft.com/office/2006/metadata/properties"/>
    <ds:schemaRef ds:uri="http://schemas.microsoft.com/office/infopath/2007/PartnerControls"/>
    <ds:schemaRef ds:uri="42279743-b44f-4317-bc84-ba53d88bca7c"/>
    <ds:schemaRef ds:uri="69e18e68-21d8-4930-99a1-9aaeddcd3441"/>
  </ds:schemaRefs>
</ds:datastoreItem>
</file>

<file path=customXml/itemProps2.xml><?xml version="1.0" encoding="utf-8"?>
<ds:datastoreItem xmlns:ds="http://schemas.openxmlformats.org/officeDocument/2006/customXml" ds:itemID="{1B99D38C-525F-4503-8F0B-93ECCDAF6EE4}"/>
</file>

<file path=customXml/itemProps3.xml><?xml version="1.0" encoding="utf-8"?>
<ds:datastoreItem xmlns:ds="http://schemas.openxmlformats.org/officeDocument/2006/customXml" ds:itemID="{FC80E0D8-FDB7-4D05-8F52-807F6125D5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Biogass</vt:lpstr>
      <vt:lpstr>Hjelp til mengdeberegninger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Tord Peder Araldsen</dc:creator>
  <cp:keywords/>
  <dc:description/>
  <cp:lastModifiedBy>Tord Peder Rafael Luna Araldsen</cp:lastModifiedBy>
  <cp:revision/>
  <dcterms:created xsi:type="dcterms:W3CDTF">2018-10-25T12:05:07Z</dcterms:created>
  <dcterms:modified xsi:type="dcterms:W3CDTF">2024-07-01T09:52:08Z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0x0101007B2B6CCAA991A04AABB0A89969B42F67</vt:lpwstr>
  </property>
  <property fmtid="{D5CDD505-2E9C-101B-9397-08002B2CF9AE}" pid="3" name="MSIP_Label_06768ce0-ceaf-4778-8ab1-e65d26fe9939_Enabled">
    <vt:lpwstr>true</vt:lpwstr>
  </property>
  <property fmtid="{D5CDD505-2E9C-101B-9397-08002B2CF9AE}" pid="4" name="MSIP_Label_06768ce0-ceaf-4778-8ab1-e65d26fe9939_SetDate">
    <vt:lpwstr>2021-09-29T09:08:54Z</vt:lpwstr>
  </property>
  <property fmtid="{D5CDD505-2E9C-101B-9397-08002B2CF9AE}" pid="5" name="MSIP_Label_06768ce0-ceaf-4778-8ab1-e65d26fe9939_Method">
    <vt:lpwstr>Privileged</vt:lpwstr>
  </property>
  <property fmtid="{D5CDD505-2E9C-101B-9397-08002B2CF9AE}" pid="6" name="MSIP_Label_06768ce0-ceaf-4778-8ab1-e65d26fe9939_Name">
    <vt:lpwstr>Begrenset - PROD</vt:lpwstr>
  </property>
  <property fmtid="{D5CDD505-2E9C-101B-9397-08002B2CF9AE}" pid="7" name="MSIP_Label_06768ce0-ceaf-4778-8ab1-e65d26fe9939_SiteId">
    <vt:lpwstr>3d50ddd4-00a1-4ab7-9788-decf14a8728f</vt:lpwstr>
  </property>
  <property fmtid="{D5CDD505-2E9C-101B-9397-08002B2CF9AE}" pid="8" name="MSIP_Label_06768ce0-ceaf-4778-8ab1-e65d26fe9939_ActionId">
    <vt:lpwstr>a5d02329-8f43-4c26-8bd7-426f2a9c9e16</vt:lpwstr>
  </property>
  <property fmtid="{D5CDD505-2E9C-101B-9397-08002B2CF9AE}" pid="9" name="MSIP_Label_06768ce0-ceaf-4778-8ab1-e65d26fe9939_ContentBits">
    <vt:lpwstr>0</vt:lpwstr>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TriggerFlowInfo">
    <vt:lpwstr/>
  </property>
  <property fmtid="{D5CDD505-2E9C-101B-9397-08002B2CF9AE}" pid="15" name="xd_Signature">
    <vt:bool>false</vt:bool>
  </property>
  <property fmtid="{D5CDD505-2E9C-101B-9397-08002B2CF9AE}" pid="16" name="MediaServiceImageTags">
    <vt:lpwstr/>
  </property>
  <property fmtid="{D5CDD505-2E9C-101B-9397-08002B2CF9AE}" pid="17" name="MSIP_Label_fd05046c-7758-4c69-bef0-f1b8587ca14e_Enabled">
    <vt:lpwstr>true</vt:lpwstr>
  </property>
  <property fmtid="{D5CDD505-2E9C-101B-9397-08002B2CF9AE}" pid="18" name="MSIP_Label_fd05046c-7758-4c69-bef0-f1b8587ca14e_SetDate">
    <vt:lpwstr>2024-05-22T11:50:27Z</vt:lpwstr>
  </property>
  <property fmtid="{D5CDD505-2E9C-101B-9397-08002B2CF9AE}" pid="19" name="MSIP_Label_fd05046c-7758-4c69-bef0-f1b8587ca14e_Method">
    <vt:lpwstr>Standard</vt:lpwstr>
  </property>
  <property fmtid="{D5CDD505-2E9C-101B-9397-08002B2CF9AE}" pid="20" name="MSIP_Label_fd05046c-7758-4c69-bef0-f1b8587ca14e_Name">
    <vt:lpwstr>Intern</vt:lpwstr>
  </property>
  <property fmtid="{D5CDD505-2E9C-101B-9397-08002B2CF9AE}" pid="21" name="MSIP_Label_fd05046c-7758-4c69-bef0-f1b8587ca14e_SiteId">
    <vt:lpwstr>4d6d8a90-10fd-4f78-8fc1-5e28844e0292</vt:lpwstr>
  </property>
  <property fmtid="{D5CDD505-2E9C-101B-9397-08002B2CF9AE}" pid="22" name="MSIP_Label_fd05046c-7758-4c69-bef0-f1b8587ca14e_ActionId">
    <vt:lpwstr>2f4c5bcc-f016-4791-be19-1d28ef85a940</vt:lpwstr>
  </property>
  <property fmtid="{D5CDD505-2E9C-101B-9397-08002B2CF9AE}" pid="23" name="MSIP_Label_fd05046c-7758-4c69-bef0-f1b8587ca14e_ContentBits">
    <vt:lpwstr>0</vt:lpwstr>
  </property>
</Properties>
</file>